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olive\Desktop\"/>
    </mc:Choice>
  </mc:AlternateContent>
  <xr:revisionPtr revIDLastSave="0" documentId="13_ncr:1_{66F7E7B8-E892-4DDD-B53E-3EB0D3B682D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&amp;L Summary" sheetId="1" r:id="rId1"/>
  </sheets>
  <definedNames>
    <definedName name="_xlnm.Print_Area" localSheetId="0">'P&amp;L Summary'!$A$1:$F$58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1" i="1" l="1"/>
  <c r="D52" i="1"/>
  <c r="F51" i="1" s="1"/>
  <c r="D50" i="1"/>
  <c r="F50" i="1"/>
  <c r="D25" i="1"/>
  <c r="D24" i="1"/>
  <c r="D23" i="1"/>
  <c r="C13" i="1"/>
  <c r="C10" i="1"/>
  <c r="C37" i="1" s="1"/>
  <c r="D22" i="1" l="1"/>
  <c r="D14" i="1" l="1"/>
  <c r="D12" i="1"/>
  <c r="D11" i="1"/>
  <c r="B29" i="1" s="1"/>
  <c r="D13" i="1"/>
  <c r="B30" i="1" s="1"/>
  <c r="D10" i="1"/>
  <c r="D15" i="1" l="1"/>
  <c r="D40" i="1"/>
  <c r="F10" i="1" l="1"/>
  <c r="F11" i="1"/>
  <c r="D44" i="1" l="1"/>
  <c r="D45" i="1"/>
  <c r="D46" i="1"/>
  <c r="D47" i="1"/>
  <c r="D48" i="1"/>
  <c r="F48" i="1" s="1"/>
  <c r="D49" i="1"/>
  <c r="D21" i="1"/>
  <c r="D41" i="1"/>
  <c r="D30" i="1" l="1"/>
  <c r="D42" i="1" l="1"/>
  <c r="D43" i="1"/>
  <c r="D19" i="1"/>
  <c r="D20" i="1"/>
  <c r="D18" i="1"/>
  <c r="D26" i="1" s="1"/>
  <c r="F30" i="1" l="1"/>
  <c r="F12" i="1" l="1"/>
  <c r="F13" i="1"/>
  <c r="F14" i="1"/>
  <c r="D29" i="1"/>
  <c r="F29" i="1" s="1"/>
  <c r="D31" i="1" l="1"/>
  <c r="F15" i="1"/>
  <c r="D33" i="1" l="1"/>
  <c r="F33" i="1" s="1"/>
  <c r="F31" i="1"/>
  <c r="D38" i="1"/>
  <c r="D37" i="1"/>
  <c r="D39" i="1"/>
  <c r="F40" i="1" l="1"/>
  <c r="F45" i="1"/>
  <c r="F47" i="1"/>
  <c r="F43" i="1"/>
  <c r="F44" i="1"/>
  <c r="F41" i="1"/>
  <c r="F46" i="1"/>
  <c r="F42" i="1"/>
  <c r="F39" i="1"/>
  <c r="F38" i="1"/>
  <c r="F49" i="1" l="1"/>
  <c r="F52" i="1"/>
  <c r="F37" i="1"/>
  <c r="D54" i="1"/>
  <c r="F54" i="1" s="1"/>
</calcChain>
</file>

<file path=xl/sharedStrings.xml><?xml version="1.0" encoding="utf-8"?>
<sst xmlns="http://schemas.openxmlformats.org/spreadsheetml/2006/main" count="48" uniqueCount="39">
  <si>
    <t>Profit &amp; Loss Statement</t>
  </si>
  <si>
    <t>Location</t>
  </si>
  <si>
    <t>Event Title</t>
  </si>
  <si>
    <t>Date</t>
  </si>
  <si>
    <t>%</t>
  </si>
  <si>
    <t>Total Sales</t>
  </si>
  <si>
    <t>COST</t>
  </si>
  <si>
    <t>Food Cost</t>
  </si>
  <si>
    <t>Beverage Cost</t>
  </si>
  <si>
    <t>Total F &amp; B Cost</t>
  </si>
  <si>
    <t>OTHER EXPENSES</t>
  </si>
  <si>
    <t>Net Profit / ( Loss )</t>
  </si>
  <si>
    <t>AED</t>
  </si>
  <si>
    <t>OTHER INCOME</t>
  </si>
  <si>
    <t>Total Sales &amp; Other Income</t>
  </si>
  <si>
    <t>Gross Revenue</t>
  </si>
  <si>
    <t>WANDER RETREATS</t>
  </si>
  <si>
    <t>Wander - Showka</t>
  </si>
  <si>
    <t>ORGAENIC LIFESTYLE- Retreat &amp; Product Launch</t>
  </si>
  <si>
    <t>15th to 17th November</t>
  </si>
  <si>
    <t>SALES</t>
  </si>
  <si>
    <t>Teepees</t>
  </si>
  <si>
    <t>F&amp;B Package</t>
  </si>
  <si>
    <t>Beverage Tokens</t>
  </si>
  <si>
    <t>Yoga Session - 2 sessions</t>
  </si>
  <si>
    <t>Drumming Session - Thursday 15th</t>
  </si>
  <si>
    <t>Entertainment - Danny Sheeran 16th</t>
  </si>
  <si>
    <t>Hiking Tour - Mountain Leader &amp; Guide</t>
  </si>
  <si>
    <t xml:space="preserve">Henna Artist  </t>
  </si>
  <si>
    <t>Mini Bus Transfer - Pick up Dubai to Showka Camp</t>
  </si>
  <si>
    <t>Mini Bus Transfer - Pick up from Camp to Village</t>
  </si>
  <si>
    <t>Coach transfer to Dubai</t>
  </si>
  <si>
    <t>Teepee Cost</t>
  </si>
  <si>
    <t>Event Staff Day 1</t>
  </si>
  <si>
    <t>Event Staff Day 2</t>
  </si>
  <si>
    <t>Event Staff Day 3</t>
  </si>
  <si>
    <t>Operations Staff</t>
  </si>
  <si>
    <t>Operations - Diesal</t>
  </si>
  <si>
    <t>Operations - Water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</si>
</sst>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ms Rmn"/>
    </font>
    <font>
      <b/>
      <sz val="20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indexed="12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76">
    <xf numFmtId="0" fontId="0" fillId="0" borderId="0" xfId="0"/>
    <xf numFmtId="0" fontId="4" fillId="0" borderId="0" xfId="2" applyFont="1" applyAlignment="1">
      <alignment horizontal="left" vertical="center"/>
    </xf>
    <xf numFmtId="0" fontId="5" fillId="0" borderId="0" xfId="2" applyFont="1" applyAlignment="1">
      <alignment vertical="center"/>
    </xf>
    <xf numFmtId="0" fontId="6" fillId="0" borderId="0" xfId="2" applyFont="1" applyAlignment="1">
      <alignment vertical="center"/>
    </xf>
    <xf numFmtId="0" fontId="7" fillId="0" borderId="0" xfId="2" applyFont="1" applyAlignment="1">
      <alignment vertical="center"/>
    </xf>
    <xf numFmtId="0" fontId="1" fillId="0" borderId="0" xfId="0" applyFont="1"/>
    <xf numFmtId="0" fontId="7" fillId="0" borderId="0" xfId="2" applyFont="1" applyAlignment="1">
      <alignment horizontal="left" vertical="center"/>
    </xf>
    <xf numFmtId="0" fontId="8" fillId="0" borderId="8" xfId="2" applyFont="1" applyBorder="1" applyAlignment="1">
      <alignment horizontal="left" vertical="center"/>
    </xf>
    <xf numFmtId="0" fontId="8" fillId="0" borderId="9" xfId="2" applyFont="1" applyBorder="1" applyAlignment="1">
      <alignment horizontal="left" vertical="center"/>
    </xf>
    <xf numFmtId="0" fontId="8" fillId="0" borderId="0" xfId="2" applyFont="1" applyAlignment="1">
      <alignment vertical="center"/>
    </xf>
    <xf numFmtId="0" fontId="8" fillId="0" borderId="0" xfId="2" applyFont="1" applyAlignment="1">
      <alignment horizontal="center" vertical="center"/>
    </xf>
    <xf numFmtId="0" fontId="8" fillId="0" borderId="0" xfId="2" applyFont="1" applyAlignment="1">
      <alignment horizontal="left" vertical="center"/>
    </xf>
    <xf numFmtId="164" fontId="8" fillId="0" borderId="0" xfId="4" applyFont="1" applyAlignment="1">
      <alignment vertical="center"/>
    </xf>
    <xf numFmtId="0" fontId="8" fillId="0" borderId="0" xfId="4" applyNumberFormat="1" applyFont="1" applyAlignment="1">
      <alignment horizontal="center" vertical="center"/>
    </xf>
    <xf numFmtId="39" fontId="8" fillId="0" borderId="0" xfId="2" applyNumberFormat="1" applyFont="1" applyAlignment="1">
      <alignment vertical="center"/>
    </xf>
    <xf numFmtId="10" fontId="8" fillId="0" borderId="0" xfId="2" applyNumberFormat="1" applyFont="1" applyAlignment="1">
      <alignment vertical="center"/>
    </xf>
    <xf numFmtId="164" fontId="8" fillId="0" borderId="0" xfId="4" applyFont="1" applyAlignment="1" applyProtection="1">
      <alignment vertical="center"/>
    </xf>
    <xf numFmtId="0" fontId="8" fillId="0" borderId="11" xfId="2" applyFont="1" applyBorder="1" applyAlignment="1">
      <alignment horizontal="left" vertical="center"/>
    </xf>
    <xf numFmtId="164" fontId="8" fillId="0" borderId="0" xfId="2" applyNumberFormat="1" applyFont="1" applyAlignment="1">
      <alignment vertical="center"/>
    </xf>
    <xf numFmtId="10" fontId="9" fillId="0" borderId="0" xfId="3" applyNumberFormat="1" applyFont="1" applyAlignment="1" applyProtection="1">
      <alignment vertical="center"/>
    </xf>
    <xf numFmtId="10" fontId="9" fillId="0" borderId="0" xfId="2" applyNumberFormat="1" applyFont="1" applyAlignment="1">
      <alignment vertical="center"/>
    </xf>
    <xf numFmtId="39" fontId="10" fillId="0" borderId="0" xfId="2" applyNumberFormat="1" applyFont="1" applyAlignment="1" applyProtection="1">
      <alignment vertical="center"/>
      <protection locked="0"/>
    </xf>
    <xf numFmtId="39" fontId="9" fillId="0" borderId="0" xfId="2" applyNumberFormat="1" applyFont="1" applyAlignment="1">
      <alignment vertical="center"/>
    </xf>
    <xf numFmtId="0" fontId="9" fillId="0" borderId="0" xfId="2" applyFont="1" applyAlignment="1">
      <alignment vertical="center"/>
    </xf>
    <xf numFmtId="164" fontId="9" fillId="0" borderId="10" xfId="4" applyFont="1" applyBorder="1" applyAlignment="1">
      <alignment vertical="center"/>
    </xf>
    <xf numFmtId="0" fontId="9" fillId="3" borderId="0" xfId="2" applyFont="1" applyFill="1" applyAlignment="1">
      <alignment horizontal="left" vertical="center"/>
    </xf>
    <xf numFmtId="0" fontId="8" fillId="3" borderId="0" xfId="2" applyFont="1" applyFill="1" applyAlignment="1">
      <alignment vertical="center"/>
    </xf>
    <xf numFmtId="164" fontId="9" fillId="3" borderId="0" xfId="4" applyFont="1" applyFill="1" applyAlignment="1" applyProtection="1">
      <alignment vertical="center"/>
    </xf>
    <xf numFmtId="39" fontId="9" fillId="3" borderId="0" xfId="2" applyNumberFormat="1" applyFont="1" applyFill="1" applyAlignment="1">
      <alignment vertical="center"/>
    </xf>
    <xf numFmtId="10" fontId="9" fillId="3" borderId="0" xfId="2" applyNumberFormat="1" applyFont="1" applyFill="1" applyAlignment="1">
      <alignment vertical="center"/>
    </xf>
    <xf numFmtId="0" fontId="8" fillId="0" borderId="4" xfId="2" applyFont="1" applyBorder="1" applyAlignment="1">
      <alignment horizontal="left" vertical="center"/>
    </xf>
    <xf numFmtId="0" fontId="8" fillId="0" borderId="5" xfId="2" applyFont="1" applyBorder="1" applyAlignment="1">
      <alignment vertical="center"/>
    </xf>
    <xf numFmtId="0" fontId="3" fillId="0" borderId="0" xfId="2" applyFont="1" applyAlignment="1">
      <alignment horizontal="left" vertical="center"/>
    </xf>
    <xf numFmtId="164" fontId="9" fillId="0" borderId="7" xfId="4" applyFont="1" applyBorder="1" applyAlignment="1" applyProtection="1">
      <alignment vertical="center"/>
    </xf>
    <xf numFmtId="10" fontId="9" fillId="0" borderId="7" xfId="4" applyNumberFormat="1" applyFont="1" applyBorder="1" applyAlignment="1" applyProtection="1">
      <alignment vertical="center"/>
    </xf>
    <xf numFmtId="0" fontId="9" fillId="2" borderId="0" xfId="2" applyFont="1" applyFill="1" applyAlignment="1">
      <alignment horizontal="left" vertical="center"/>
    </xf>
    <xf numFmtId="0" fontId="8" fillId="2" borderId="0" xfId="2" applyFont="1" applyFill="1" applyAlignment="1">
      <alignment vertical="center"/>
    </xf>
    <xf numFmtId="164" fontId="9" fillId="2" borderId="0" xfId="4" applyFont="1" applyFill="1" applyAlignment="1" applyProtection="1">
      <alignment vertical="center"/>
    </xf>
    <xf numFmtId="39" fontId="9" fillId="2" borderId="0" xfId="2" applyNumberFormat="1" applyFont="1" applyFill="1" applyAlignment="1">
      <alignment vertical="center"/>
    </xf>
    <xf numFmtId="9" fontId="9" fillId="2" borderId="0" xfId="1" applyFont="1" applyFill="1" applyAlignment="1" applyProtection="1">
      <alignment vertical="center"/>
    </xf>
    <xf numFmtId="164" fontId="1" fillId="0" borderId="0" xfId="4" applyFont="1"/>
    <xf numFmtId="9" fontId="1" fillId="0" borderId="0" xfId="1" applyFont="1"/>
    <xf numFmtId="164" fontId="1" fillId="0" borderId="0" xfId="0" applyNumberFormat="1" applyFont="1"/>
    <xf numFmtId="164" fontId="1" fillId="0" borderId="0" xfId="4" applyFont="1" applyAlignment="1">
      <alignment horizontal="left" vertical="top"/>
    </xf>
    <xf numFmtId="0" fontId="1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43" fontId="1" fillId="0" borderId="0" xfId="0" applyNumberFormat="1" applyFont="1"/>
    <xf numFmtId="0" fontId="9" fillId="0" borderId="0" xfId="2" applyFont="1" applyAlignment="1">
      <alignment horizontal="center" vertical="center"/>
    </xf>
    <xf numFmtId="0" fontId="9" fillId="0" borderId="0" xfId="2" applyFont="1" applyAlignment="1">
      <alignment horizontal="left" vertical="center"/>
    </xf>
    <xf numFmtId="9" fontId="9" fillId="0" borderId="0" xfId="1" applyFont="1" applyAlignment="1" applyProtection="1">
      <alignment vertical="center"/>
    </xf>
    <xf numFmtId="0" fontId="8" fillId="0" borderId="8" xfId="2" applyFont="1" applyBorder="1" applyAlignment="1">
      <alignment horizontal="left" vertical="center"/>
    </xf>
    <xf numFmtId="0" fontId="8" fillId="0" borderId="10" xfId="2" applyFont="1" applyBorder="1" applyAlignment="1">
      <alignment horizontal="left" vertical="center"/>
    </xf>
    <xf numFmtId="0" fontId="8" fillId="0" borderId="1" xfId="2" applyFont="1" applyBorder="1" applyAlignment="1">
      <alignment horizontal="left" vertical="center"/>
    </xf>
    <xf numFmtId="0" fontId="8" fillId="0" borderId="9" xfId="2" applyFont="1" applyBorder="1" applyAlignment="1">
      <alignment horizontal="left" vertical="center"/>
    </xf>
    <xf numFmtId="0" fontId="8" fillId="0" borderId="0" xfId="2" applyFont="1" applyAlignment="1">
      <alignment horizontal="left" vertical="center"/>
    </xf>
    <xf numFmtId="0" fontId="8" fillId="0" borderId="2" xfId="2" applyFont="1" applyBorder="1" applyAlignment="1">
      <alignment horizontal="left" vertical="center"/>
    </xf>
    <xf numFmtId="0" fontId="8" fillId="0" borderId="0" xfId="2" applyFont="1" applyFill="1" applyAlignment="1">
      <alignment vertical="center"/>
    </xf>
    <xf numFmtId="0" fontId="8" fillId="0" borderId="0" xfId="2" applyFont="1" applyFill="1" applyAlignment="1">
      <alignment horizontal="center" vertical="center"/>
    </xf>
    <xf numFmtId="0" fontId="8" fillId="0" borderId="6" xfId="2" applyFont="1" applyFill="1" applyBorder="1" applyAlignment="1">
      <alignment horizontal="center" vertical="center"/>
    </xf>
    <xf numFmtId="0" fontId="8" fillId="0" borderId="0" xfId="2" applyFont="1" applyFill="1" applyAlignment="1">
      <alignment horizontal="centerContinuous" vertical="center"/>
    </xf>
    <xf numFmtId="0" fontId="1" fillId="0" borderId="0" xfId="0" applyFont="1" applyFill="1"/>
    <xf numFmtId="0" fontId="8" fillId="0" borderId="3" xfId="2" applyFont="1" applyFill="1" applyBorder="1" applyAlignment="1">
      <alignment horizontal="left" vertical="center"/>
    </xf>
    <xf numFmtId="0" fontId="8" fillId="0" borderId="0" xfId="2" applyFont="1" applyFill="1" applyAlignment="1">
      <alignment horizontal="left" vertical="center"/>
    </xf>
    <xf numFmtId="164" fontId="8" fillId="0" borderId="0" xfId="2" applyNumberFormat="1" applyFont="1" applyFill="1" applyAlignment="1">
      <alignment vertical="center"/>
    </xf>
    <xf numFmtId="164" fontId="8" fillId="0" borderId="0" xfId="4" applyFont="1" applyFill="1" applyAlignment="1">
      <alignment vertical="center"/>
    </xf>
    <xf numFmtId="10" fontId="8" fillId="0" borderId="0" xfId="2" applyNumberFormat="1" applyFont="1" applyFill="1" applyAlignment="1">
      <alignment vertical="center"/>
    </xf>
    <xf numFmtId="164" fontId="8" fillId="0" borderId="10" xfId="4" applyFont="1" applyFill="1" applyBorder="1" applyAlignment="1" applyProtection="1">
      <alignment vertical="center"/>
    </xf>
    <xf numFmtId="39" fontId="8" fillId="0" borderId="0" xfId="2" applyNumberFormat="1" applyFont="1" applyFill="1" applyAlignment="1">
      <alignment vertical="center"/>
    </xf>
    <xf numFmtId="10" fontId="8" fillId="0" borderId="10" xfId="2" applyNumberFormat="1" applyFont="1" applyFill="1" applyBorder="1" applyAlignment="1">
      <alignment vertical="center"/>
    </xf>
    <xf numFmtId="43" fontId="1" fillId="0" borderId="0" xfId="0" applyNumberFormat="1" applyFont="1" applyFill="1"/>
    <xf numFmtId="43" fontId="8" fillId="0" borderId="0" xfId="2" applyNumberFormat="1" applyFont="1" applyFill="1" applyAlignment="1">
      <alignment vertical="center"/>
    </xf>
    <xf numFmtId="39" fontId="10" fillId="0" borderId="0" xfId="2" applyNumberFormat="1" applyFont="1" applyFill="1" applyAlignment="1" applyProtection="1">
      <alignment vertical="center"/>
      <protection locked="0"/>
    </xf>
    <xf numFmtId="164" fontId="8" fillId="0" borderId="0" xfId="4" applyFont="1" applyFill="1" applyAlignment="1">
      <alignment horizontal="left" vertical="center"/>
    </xf>
    <xf numFmtId="43" fontId="8" fillId="4" borderId="0" xfId="2" applyNumberFormat="1" applyFont="1" applyFill="1" applyAlignment="1">
      <alignment vertical="center"/>
    </xf>
    <xf numFmtId="164" fontId="8" fillId="4" borderId="0" xfId="4" applyFont="1" applyFill="1" applyAlignment="1">
      <alignment horizontal="left" vertical="center"/>
    </xf>
    <xf numFmtId="0" fontId="0" fillId="0" borderId="0" xfId="0" applyFont="1"/>
  </cellXfs>
  <cellStyles count="5">
    <cellStyle name="Comma" xfId="4" builtinId="3"/>
    <cellStyle name="Normal" xfId="0" builtinId="0"/>
    <cellStyle name="Normal 2" xfId="2" xr:uid="{00000000-0005-0000-0000-000001000000}"/>
    <cellStyle name="Percent" xfId="1" builtinId="5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K72"/>
  <sheetViews>
    <sheetView tabSelected="1" zoomScale="80" zoomScaleNormal="80" workbookViewId="0">
      <selection activeCell="J62" sqref="J61:J62"/>
    </sheetView>
  </sheetViews>
  <sheetFormatPr defaultColWidth="8.6640625" defaultRowHeight="14.4" x14ac:dyDescent="0.3"/>
  <cols>
    <col min="1" max="1" width="40.6640625" style="5" bestFit="1" customWidth="1"/>
    <col min="2" max="2" width="14.33203125" style="5" customWidth="1"/>
    <col min="3" max="3" width="7.5546875" style="5" bestFit="1" customWidth="1"/>
    <col min="4" max="4" width="14.33203125" style="5" bestFit="1" customWidth="1"/>
    <col min="5" max="5" width="3.6640625" style="5" customWidth="1"/>
    <col min="6" max="6" width="10.77734375" style="5" bestFit="1" customWidth="1"/>
    <col min="7" max="7" width="7.5546875" style="5" customWidth="1"/>
    <col min="8" max="8" width="10.33203125" style="5" customWidth="1"/>
    <col min="9" max="9" width="11.6640625" style="5" bestFit="1" customWidth="1"/>
    <col min="10" max="16384" width="8.6640625" style="5"/>
  </cols>
  <sheetData>
    <row r="1" spans="1:7" ht="25.8" x14ac:dyDescent="0.3">
      <c r="A1" s="1" t="s">
        <v>16</v>
      </c>
      <c r="B1" s="2"/>
      <c r="C1" s="2"/>
      <c r="D1" s="3"/>
      <c r="E1" s="3"/>
      <c r="F1" s="4"/>
    </row>
    <row r="2" spans="1:7" ht="15.6" x14ac:dyDescent="0.3">
      <c r="A2" s="6" t="s">
        <v>0</v>
      </c>
      <c r="B2" s="2"/>
      <c r="C2" s="2"/>
      <c r="D2" s="3"/>
      <c r="E2" s="3"/>
      <c r="F2" s="3"/>
    </row>
    <row r="3" spans="1:7" ht="15.6" x14ac:dyDescent="0.3">
      <c r="A3" s="3"/>
      <c r="B3" s="3"/>
      <c r="C3" s="3"/>
      <c r="D3" s="3"/>
      <c r="E3" s="3"/>
      <c r="F3" s="3"/>
    </row>
    <row r="4" spans="1:7" x14ac:dyDescent="0.3">
      <c r="A4" s="7" t="s">
        <v>1</v>
      </c>
      <c r="B4" s="50" t="s">
        <v>17</v>
      </c>
      <c r="C4" s="51"/>
      <c r="D4" s="51"/>
      <c r="E4" s="51"/>
      <c r="F4" s="52"/>
    </row>
    <row r="5" spans="1:7" ht="15.75" customHeight="1" x14ac:dyDescent="0.3">
      <c r="A5" s="8" t="s">
        <v>2</v>
      </c>
      <c r="B5" s="53" t="s">
        <v>18</v>
      </c>
      <c r="C5" s="54"/>
      <c r="D5" s="54"/>
      <c r="E5" s="54"/>
      <c r="F5" s="55"/>
    </row>
    <row r="6" spans="1:7" x14ac:dyDescent="0.3">
      <c r="A6" s="8" t="s">
        <v>3</v>
      </c>
      <c r="B6" s="53" t="s">
        <v>19</v>
      </c>
      <c r="C6" s="54"/>
      <c r="D6" s="54"/>
      <c r="E6" s="54"/>
      <c r="F6" s="55"/>
    </row>
    <row r="7" spans="1:7" customFormat="1" x14ac:dyDescent="0.3"/>
    <row r="8" spans="1:7" s="60" customFormat="1" ht="15" thickBot="1" x14ac:dyDescent="0.35">
      <c r="A8" s="56"/>
      <c r="B8" s="56"/>
      <c r="C8" s="57"/>
      <c r="D8" s="58" t="s">
        <v>12</v>
      </c>
      <c r="E8" s="59"/>
      <c r="F8" s="58" t="s">
        <v>4</v>
      </c>
    </row>
    <row r="9" spans="1:7" s="60" customFormat="1" x14ac:dyDescent="0.3">
      <c r="A9" s="61" t="s">
        <v>20</v>
      </c>
      <c r="B9" s="56"/>
      <c r="C9" s="57"/>
      <c r="D9" s="56"/>
      <c r="E9" s="56"/>
      <c r="F9" s="56"/>
    </row>
    <row r="10" spans="1:7" s="60" customFormat="1" x14ac:dyDescent="0.3">
      <c r="A10" s="62" t="s">
        <v>21</v>
      </c>
      <c r="B10" s="63">
        <v>520</v>
      </c>
      <c r="C10" s="57">
        <f>26+9</f>
        <v>35</v>
      </c>
      <c r="D10" s="64">
        <f t="shared" ref="D10:D14" si="0">B10*C10</f>
        <v>18200</v>
      </c>
      <c r="E10" s="56"/>
      <c r="F10" s="65">
        <f>IF(D10=0,0,+D10/$D$15)</f>
        <v>0.41505131128848349</v>
      </c>
    </row>
    <row r="11" spans="1:7" s="60" customFormat="1" x14ac:dyDescent="0.3">
      <c r="A11" s="62" t="s">
        <v>22</v>
      </c>
      <c r="B11" s="63">
        <v>650</v>
      </c>
      <c r="C11" s="57">
        <v>21</v>
      </c>
      <c r="D11" s="64">
        <f t="shared" si="0"/>
        <v>13650</v>
      </c>
      <c r="E11" s="56"/>
      <c r="F11" s="65">
        <f>IF(D11=0,0,+D11/$D$15)</f>
        <v>0.31128848346636262</v>
      </c>
    </row>
    <row r="12" spans="1:7" s="60" customFormat="1" x14ac:dyDescent="0.3">
      <c r="A12" s="62" t="s">
        <v>22</v>
      </c>
      <c r="B12" s="63">
        <v>325</v>
      </c>
      <c r="C12" s="57">
        <v>15</v>
      </c>
      <c r="D12" s="64">
        <f t="shared" si="0"/>
        <v>4875</v>
      </c>
      <c r="E12" s="56"/>
      <c r="F12" s="65">
        <f>IF(D12=0,0,+D12/$D$15)</f>
        <v>0.11117445838084379</v>
      </c>
    </row>
    <row r="13" spans="1:7" s="60" customFormat="1" x14ac:dyDescent="0.3">
      <c r="A13" s="62" t="s">
        <v>23</v>
      </c>
      <c r="B13" s="63">
        <v>125</v>
      </c>
      <c r="C13" s="57">
        <f>C11+C12+C11</f>
        <v>57</v>
      </c>
      <c r="D13" s="64">
        <f t="shared" si="0"/>
        <v>7125</v>
      </c>
      <c r="E13" s="56"/>
      <c r="F13" s="65">
        <f>IF(D13=0,0,+D13/$D$15)</f>
        <v>0.16248574686431014</v>
      </c>
    </row>
    <row r="14" spans="1:7" s="60" customFormat="1" x14ac:dyDescent="0.3">
      <c r="A14" s="62"/>
      <c r="B14" s="63"/>
      <c r="C14" s="57"/>
      <c r="D14" s="64">
        <f t="shared" si="0"/>
        <v>0</v>
      </c>
      <c r="E14" s="56"/>
      <c r="F14" s="65">
        <f>IF(D14=0,0,+D14/$D$15)</f>
        <v>0</v>
      </c>
    </row>
    <row r="15" spans="1:7" s="60" customFormat="1" x14ac:dyDescent="0.3">
      <c r="A15" s="62" t="s">
        <v>5</v>
      </c>
      <c r="B15" s="56"/>
      <c r="C15" s="57"/>
      <c r="D15" s="66">
        <f>SUM(D10:D14)</f>
        <v>43850</v>
      </c>
      <c r="E15" s="67"/>
      <c r="F15" s="68">
        <f>SUM(F10:F14)</f>
        <v>1</v>
      </c>
      <c r="G15" s="69"/>
    </row>
    <row r="16" spans="1:7" x14ac:dyDescent="0.3">
      <c r="A16" s="11"/>
      <c r="B16" s="9"/>
      <c r="C16" s="10"/>
      <c r="D16" s="16"/>
      <c r="E16" s="14"/>
      <c r="F16" s="15"/>
    </row>
    <row r="17" spans="1:7" x14ac:dyDescent="0.3">
      <c r="A17" s="17" t="s">
        <v>13</v>
      </c>
      <c r="B17" s="9"/>
      <c r="C17" s="10"/>
      <c r="D17" s="16"/>
      <c r="E17" s="14"/>
      <c r="F17" s="15"/>
    </row>
    <row r="18" spans="1:7" x14ac:dyDescent="0.3">
      <c r="A18" s="11" t="s">
        <v>24</v>
      </c>
      <c r="B18" s="18">
        <v>1400</v>
      </c>
      <c r="C18" s="13">
        <v>2</v>
      </c>
      <c r="D18" s="16">
        <f>B18*C18</f>
        <v>2800</v>
      </c>
      <c r="E18" s="14"/>
      <c r="F18" s="15"/>
    </row>
    <row r="19" spans="1:7" x14ac:dyDescent="0.3">
      <c r="A19" s="11" t="s">
        <v>25</v>
      </c>
      <c r="B19" s="12">
        <v>6850</v>
      </c>
      <c r="C19" s="10">
        <v>1</v>
      </c>
      <c r="D19" s="16">
        <f t="shared" ref="D19:D25" si="1">B19*C19</f>
        <v>6850</v>
      </c>
      <c r="E19" s="14"/>
      <c r="F19" s="15"/>
      <c r="G19" s="42"/>
    </row>
    <row r="20" spans="1:7" x14ac:dyDescent="0.3">
      <c r="A20" s="11" t="s">
        <v>26</v>
      </c>
      <c r="B20" s="12">
        <v>4500</v>
      </c>
      <c r="C20" s="10">
        <v>1</v>
      </c>
      <c r="D20" s="16">
        <f t="shared" si="1"/>
        <v>4500</v>
      </c>
      <c r="E20" s="14"/>
      <c r="F20" s="15"/>
    </row>
    <row r="21" spans="1:7" x14ac:dyDescent="0.3">
      <c r="A21" s="11" t="s">
        <v>27</v>
      </c>
      <c r="B21" s="12">
        <v>3250</v>
      </c>
      <c r="C21" s="10">
        <v>1</v>
      </c>
      <c r="D21" s="16">
        <f t="shared" si="1"/>
        <v>3250</v>
      </c>
      <c r="E21" s="14"/>
      <c r="F21" s="15"/>
    </row>
    <row r="22" spans="1:7" x14ac:dyDescent="0.3">
      <c r="A22" s="11" t="s">
        <v>28</v>
      </c>
      <c r="B22" s="12">
        <v>1450</v>
      </c>
      <c r="C22" s="10">
        <v>1</v>
      </c>
      <c r="D22" s="16">
        <f t="shared" si="1"/>
        <v>1450</v>
      </c>
      <c r="E22" s="14"/>
      <c r="F22" s="15"/>
    </row>
    <row r="23" spans="1:7" x14ac:dyDescent="0.3">
      <c r="A23" s="11" t="s">
        <v>29</v>
      </c>
      <c r="B23" s="12">
        <v>715</v>
      </c>
      <c r="C23" s="10">
        <v>2</v>
      </c>
      <c r="D23" s="16">
        <f t="shared" si="1"/>
        <v>1430</v>
      </c>
      <c r="E23" s="14"/>
      <c r="F23" s="15"/>
    </row>
    <row r="24" spans="1:7" x14ac:dyDescent="0.3">
      <c r="A24" s="11" t="s">
        <v>30</v>
      </c>
      <c r="B24" s="12">
        <v>715</v>
      </c>
      <c r="C24" s="10">
        <v>1</v>
      </c>
      <c r="D24" s="16">
        <f t="shared" si="1"/>
        <v>715</v>
      </c>
      <c r="E24" s="14"/>
      <c r="F24" s="15"/>
    </row>
    <row r="25" spans="1:7" x14ac:dyDescent="0.3">
      <c r="A25" s="11" t="s">
        <v>31</v>
      </c>
      <c r="B25" s="12">
        <v>1500</v>
      </c>
      <c r="C25" s="10">
        <v>1</v>
      </c>
      <c r="D25" s="16">
        <f t="shared" si="1"/>
        <v>1500</v>
      </c>
      <c r="E25" s="14"/>
      <c r="F25" s="15"/>
    </row>
    <row r="26" spans="1:7" x14ac:dyDescent="0.3">
      <c r="A26" s="48" t="s">
        <v>14</v>
      </c>
      <c r="B26" s="23"/>
      <c r="C26" s="47"/>
      <c r="D26" s="22">
        <f>SUM(D15:D25)</f>
        <v>66345</v>
      </c>
      <c r="E26" s="14"/>
      <c r="F26" s="15"/>
    </row>
    <row r="27" spans="1:7" x14ac:dyDescent="0.3">
      <c r="A27" s="11"/>
      <c r="B27" s="9"/>
      <c r="C27" s="9"/>
      <c r="D27" s="12"/>
      <c r="E27" s="19"/>
      <c r="F27" s="20"/>
    </row>
    <row r="28" spans="1:7" x14ac:dyDescent="0.3">
      <c r="A28" s="17" t="s">
        <v>6</v>
      </c>
      <c r="B28" s="9"/>
      <c r="C28" s="9"/>
      <c r="D28" s="9"/>
      <c r="E28" s="14"/>
      <c r="F28" s="14"/>
    </row>
    <row r="29" spans="1:7" x14ac:dyDescent="0.3">
      <c r="A29" s="11" t="s">
        <v>7</v>
      </c>
      <c r="B29" s="12">
        <f>(D11+D12)*0.3</f>
        <v>5557.5</v>
      </c>
      <c r="C29" s="10">
        <v>1</v>
      </c>
      <c r="D29" s="21">
        <f>B29*C29</f>
        <v>5557.5</v>
      </c>
      <c r="E29" s="21"/>
      <c r="F29" s="15">
        <f>+D29/(D11+D12)</f>
        <v>0.3</v>
      </c>
    </row>
    <row r="30" spans="1:7" x14ac:dyDescent="0.3">
      <c r="A30" s="11" t="s">
        <v>8</v>
      </c>
      <c r="B30" s="12">
        <f>D13*0.25</f>
        <v>1781.25</v>
      </c>
      <c r="C30" s="10">
        <v>1</v>
      </c>
      <c r="D30" s="21">
        <f>B30*C30</f>
        <v>1781.25</v>
      </c>
      <c r="E30" s="21"/>
      <c r="F30" s="15">
        <f>+D30/D19</f>
        <v>0.26003649635036497</v>
      </c>
    </row>
    <row r="31" spans="1:7" x14ac:dyDescent="0.3">
      <c r="A31" s="11" t="s">
        <v>9</v>
      </c>
      <c r="B31" s="9"/>
      <c r="C31" s="9"/>
      <c r="D31" s="22">
        <f>SUM(D29:D30)</f>
        <v>7338.75</v>
      </c>
      <c r="E31" s="14"/>
      <c r="F31" s="49">
        <f>+D31/SUM(D26)</f>
        <v>0.11061496721682117</v>
      </c>
    </row>
    <row r="32" spans="1:7" x14ac:dyDescent="0.3">
      <c r="A32" s="11"/>
      <c r="B32" s="23"/>
      <c r="C32" s="23"/>
      <c r="D32" s="24"/>
      <c r="E32" s="19"/>
      <c r="F32" s="20"/>
    </row>
    <row r="33" spans="1:6" x14ac:dyDescent="0.3">
      <c r="A33" s="25" t="s">
        <v>15</v>
      </c>
      <c r="B33" s="26"/>
      <c r="C33" s="26"/>
      <c r="D33" s="27">
        <f>D26-D31</f>
        <v>59006.25</v>
      </c>
      <c r="E33" s="28"/>
      <c r="F33" s="29">
        <f>D33/(D26)</f>
        <v>0.88938503278317882</v>
      </c>
    </row>
    <row r="34" spans="1:6" x14ac:dyDescent="0.3">
      <c r="A34" s="9"/>
      <c r="B34" s="9"/>
      <c r="C34" s="9"/>
      <c r="D34" s="16"/>
      <c r="E34" s="14"/>
      <c r="F34" s="15"/>
    </row>
    <row r="35" spans="1:6" x14ac:dyDescent="0.3">
      <c r="A35" s="30" t="s">
        <v>10</v>
      </c>
      <c r="B35" s="31"/>
      <c r="C35" s="9"/>
      <c r="D35" s="16"/>
      <c r="E35" s="14"/>
      <c r="F35" s="9"/>
    </row>
    <row r="37" spans="1:6" x14ac:dyDescent="0.3">
      <c r="A37" s="62" t="s">
        <v>32</v>
      </c>
      <c r="B37" s="70">
        <v>75</v>
      </c>
      <c r="C37" s="57">
        <f>C10</f>
        <v>35</v>
      </c>
      <c r="D37" s="71">
        <f>B37*C37</f>
        <v>2625</v>
      </c>
      <c r="E37" s="67"/>
      <c r="F37" s="65">
        <f>IF(D37=0,0,+D37/$D$52)</f>
        <v>0.10725229826353422</v>
      </c>
    </row>
    <row r="38" spans="1:6" x14ac:dyDescent="0.3">
      <c r="A38" s="11" t="s">
        <v>24</v>
      </c>
      <c r="B38" s="73"/>
      <c r="C38" s="57">
        <v>2</v>
      </c>
      <c r="D38" s="71">
        <f t="shared" ref="D38:D40" si="2">B38*C38</f>
        <v>0</v>
      </c>
      <c r="E38" s="67"/>
      <c r="F38" s="65">
        <f>IF(D38=0,0,+D38/$D$52)</f>
        <v>0</v>
      </c>
    </row>
    <row r="39" spans="1:6" x14ac:dyDescent="0.3">
      <c r="A39" s="11" t="s">
        <v>25</v>
      </c>
      <c r="B39" s="70">
        <v>5250</v>
      </c>
      <c r="C39" s="57">
        <v>1</v>
      </c>
      <c r="D39" s="71">
        <f t="shared" si="2"/>
        <v>5250</v>
      </c>
      <c r="E39" s="67"/>
      <c r="F39" s="65">
        <f>IF(D39=0,0,+D39/$D$52)</f>
        <v>0.21450459652706844</v>
      </c>
    </row>
    <row r="40" spans="1:6" x14ac:dyDescent="0.3">
      <c r="A40" s="11" t="s">
        <v>26</v>
      </c>
      <c r="B40" s="70">
        <v>3500</v>
      </c>
      <c r="C40" s="57">
        <v>1</v>
      </c>
      <c r="D40" s="71">
        <f t="shared" si="2"/>
        <v>3500</v>
      </c>
      <c r="E40" s="67"/>
      <c r="F40" s="65">
        <f>IF(D40=0,0,+D40/$D$52)</f>
        <v>0.14300306435137897</v>
      </c>
    </row>
    <row r="41" spans="1:6" x14ac:dyDescent="0.3">
      <c r="A41" s="11" t="s">
        <v>27</v>
      </c>
      <c r="B41" s="70">
        <v>2500</v>
      </c>
      <c r="C41" s="57">
        <v>1</v>
      </c>
      <c r="D41" s="71">
        <f t="shared" ref="D41" si="3">B41*C41</f>
        <v>2500</v>
      </c>
      <c r="E41" s="67"/>
      <c r="F41" s="65">
        <f>IF(D41=0,0,+D41/$D$52)</f>
        <v>0.10214504596527069</v>
      </c>
    </row>
    <row r="42" spans="1:6" x14ac:dyDescent="0.3">
      <c r="A42" s="11" t="s">
        <v>28</v>
      </c>
      <c r="B42" s="74"/>
      <c r="C42" s="57">
        <v>1</v>
      </c>
      <c r="D42" s="71">
        <f t="shared" ref="D42:D51" si="4">B42*C42</f>
        <v>0</v>
      </c>
      <c r="E42" s="67"/>
      <c r="F42" s="65">
        <f>IF(D42=0,0,+D42/$D$52)</f>
        <v>0</v>
      </c>
    </row>
    <row r="43" spans="1:6" x14ac:dyDescent="0.3">
      <c r="A43" s="11" t="s">
        <v>29</v>
      </c>
      <c r="B43" s="74"/>
      <c r="C43" s="57">
        <v>2</v>
      </c>
      <c r="D43" s="71">
        <f t="shared" si="4"/>
        <v>0</v>
      </c>
      <c r="E43" s="67"/>
      <c r="F43" s="65">
        <f>IF(D43=0,0,+D43/$D$52)</f>
        <v>0</v>
      </c>
    </row>
    <row r="44" spans="1:6" x14ac:dyDescent="0.3">
      <c r="A44" s="11" t="s">
        <v>30</v>
      </c>
      <c r="B44" s="74"/>
      <c r="C44" s="57">
        <v>1</v>
      </c>
      <c r="D44" s="71">
        <f t="shared" si="4"/>
        <v>0</v>
      </c>
      <c r="E44" s="67"/>
      <c r="F44" s="65">
        <f>IF(D44=0,0,+D44/$D$52)</f>
        <v>0</v>
      </c>
    </row>
    <row r="45" spans="1:6" x14ac:dyDescent="0.3">
      <c r="A45" s="11" t="s">
        <v>31</v>
      </c>
      <c r="B45" s="74"/>
      <c r="C45" s="57">
        <v>1</v>
      </c>
      <c r="D45" s="71">
        <f t="shared" si="4"/>
        <v>0</v>
      </c>
      <c r="E45" s="67"/>
      <c r="F45" s="65">
        <f>IF(D45=0,0,+D45/$D$52)</f>
        <v>0</v>
      </c>
    </row>
    <row r="46" spans="1:6" x14ac:dyDescent="0.3">
      <c r="A46" s="62" t="s">
        <v>33</v>
      </c>
      <c r="B46" s="74"/>
      <c r="C46" s="57">
        <v>1</v>
      </c>
      <c r="D46" s="71">
        <f t="shared" si="4"/>
        <v>0</v>
      </c>
      <c r="E46" s="67"/>
      <c r="F46" s="65">
        <f>IF(D46=0,0,+D46/$D$52)</f>
        <v>0</v>
      </c>
    </row>
    <row r="47" spans="1:6" x14ac:dyDescent="0.3">
      <c r="A47" s="62" t="s">
        <v>34</v>
      </c>
      <c r="B47" s="74"/>
      <c r="C47" s="57">
        <v>1</v>
      </c>
      <c r="D47" s="71">
        <f t="shared" si="4"/>
        <v>0</v>
      </c>
      <c r="E47" s="67"/>
      <c r="F47" s="65">
        <f>IF(D47=0,0,+D47/$D$52)</f>
        <v>0</v>
      </c>
    </row>
    <row r="48" spans="1:6" x14ac:dyDescent="0.3">
      <c r="A48" s="62" t="s">
        <v>35</v>
      </c>
      <c r="B48" s="74"/>
      <c r="C48" s="57">
        <v>1</v>
      </c>
      <c r="D48" s="71">
        <f t="shared" si="4"/>
        <v>0</v>
      </c>
      <c r="E48" s="67"/>
      <c r="F48" s="65">
        <f>IF(D48=0,0,+D48/$D$52)</f>
        <v>0</v>
      </c>
    </row>
    <row r="49" spans="1:11" x14ac:dyDescent="0.3">
      <c r="A49" s="62" t="s">
        <v>36</v>
      </c>
      <c r="B49" s="72">
        <v>2500</v>
      </c>
      <c r="C49" s="57">
        <v>3</v>
      </c>
      <c r="D49" s="71">
        <f t="shared" si="4"/>
        <v>7500</v>
      </c>
      <c r="E49" s="67"/>
      <c r="F49" s="65">
        <f>IF(D49=0,0,+D49/$D$52)</f>
        <v>0.30643513789581206</v>
      </c>
    </row>
    <row r="50" spans="1:11" x14ac:dyDescent="0.3">
      <c r="A50" s="62" t="s">
        <v>37</v>
      </c>
      <c r="B50" s="72">
        <v>2500</v>
      </c>
      <c r="C50" s="57">
        <v>1</v>
      </c>
      <c r="D50" s="71">
        <f t="shared" si="4"/>
        <v>2500</v>
      </c>
      <c r="E50" s="67"/>
      <c r="F50" s="65">
        <f>IF(D50=0,0,+D50/$D$52)</f>
        <v>0.10214504596527069</v>
      </c>
    </row>
    <row r="51" spans="1:11" x14ac:dyDescent="0.3">
      <c r="A51" s="62" t="s">
        <v>38</v>
      </c>
      <c r="B51" s="72">
        <v>600</v>
      </c>
      <c r="C51" s="57">
        <v>1</v>
      </c>
      <c r="D51" s="71">
        <f t="shared" si="4"/>
        <v>600</v>
      </c>
      <c r="E51" s="67"/>
      <c r="F51" s="65">
        <f>IF(D51=0,0,+D51/$D$52)</f>
        <v>2.4514811031664963E-2</v>
      </c>
    </row>
    <row r="52" spans="1:11" ht="15" thickBot="1" x14ac:dyDescent="0.35">
      <c r="A52" s="32"/>
      <c r="B52" s="12"/>
      <c r="C52" s="9"/>
      <c r="D52" s="33">
        <f>SUM(D37:D51)</f>
        <v>24475</v>
      </c>
      <c r="E52" s="14"/>
      <c r="F52" s="34">
        <f>IF(D52=0,0,+D52/$D$52)</f>
        <v>1</v>
      </c>
    </row>
    <row r="53" spans="1:11" x14ac:dyDescent="0.3">
      <c r="A53" s="32"/>
      <c r="B53" s="9"/>
      <c r="C53" s="9"/>
      <c r="D53" s="16"/>
      <c r="E53" s="14"/>
      <c r="F53" s="9"/>
      <c r="K53" s="75"/>
    </row>
    <row r="54" spans="1:11" x14ac:dyDescent="0.3">
      <c r="A54" s="35" t="s">
        <v>11</v>
      </c>
      <c r="B54" s="36"/>
      <c r="C54" s="36"/>
      <c r="D54" s="37">
        <f>D33-D52</f>
        <v>34531.25</v>
      </c>
      <c r="E54" s="38"/>
      <c r="F54" s="39">
        <f>+D54/D26</f>
        <v>0.52048006631999399</v>
      </c>
      <c r="G54" s="15"/>
      <c r="K54" s="75"/>
    </row>
    <row r="55" spans="1:11" x14ac:dyDescent="0.3">
      <c r="G55" s="15"/>
      <c r="K55" s="75"/>
    </row>
    <row r="56" spans="1:11" x14ac:dyDescent="0.3">
      <c r="B56" s="40"/>
      <c r="D56" s="46"/>
      <c r="G56" s="15"/>
      <c r="K56" s="75"/>
    </row>
    <row r="57" spans="1:11" x14ac:dyDescent="0.3">
      <c r="A57" s="11"/>
      <c r="B57" s="40"/>
      <c r="C57" s="41"/>
      <c r="D57" s="42"/>
      <c r="G57" s="15"/>
    </row>
    <row r="58" spans="1:11" x14ac:dyDescent="0.3">
      <c r="A58" s="11"/>
      <c r="B58" s="43"/>
      <c r="C58" s="41"/>
      <c r="D58" s="42"/>
      <c r="F58" s="42"/>
    </row>
    <row r="59" spans="1:11" x14ac:dyDescent="0.3">
      <c r="A59" s="11"/>
      <c r="B59" s="43"/>
      <c r="C59" s="41"/>
      <c r="D59" s="42"/>
      <c r="F59" s="42"/>
    </row>
    <row r="60" spans="1:11" x14ac:dyDescent="0.3">
      <c r="A60" s="11"/>
      <c r="B60" s="44"/>
      <c r="C60" s="41"/>
      <c r="D60" s="42"/>
      <c r="F60" s="42"/>
    </row>
    <row r="61" spans="1:11" x14ac:dyDescent="0.3">
      <c r="A61" s="11"/>
      <c r="B61" s="44"/>
      <c r="C61" s="41"/>
      <c r="D61" s="42"/>
      <c r="F61" s="42"/>
    </row>
    <row r="62" spans="1:11" x14ac:dyDescent="0.3">
      <c r="A62" s="11"/>
      <c r="B62" s="44"/>
      <c r="C62" s="41"/>
      <c r="D62" s="42"/>
      <c r="F62" s="42"/>
    </row>
    <row r="63" spans="1:11" x14ac:dyDescent="0.3">
      <c r="A63" s="11"/>
      <c r="B63" s="44"/>
      <c r="C63" s="41"/>
      <c r="D63" s="42"/>
      <c r="F63" s="42"/>
    </row>
    <row r="64" spans="1:11" x14ac:dyDescent="0.3">
      <c r="A64" s="11"/>
      <c r="B64" s="44"/>
      <c r="C64" s="41"/>
      <c r="D64" s="42"/>
      <c r="F64" s="42"/>
    </row>
    <row r="65" spans="1:6" x14ac:dyDescent="0.3">
      <c r="A65" s="11"/>
      <c r="B65" s="44"/>
      <c r="D65" s="42"/>
      <c r="F65" s="42"/>
    </row>
    <row r="66" spans="1:6" x14ac:dyDescent="0.3">
      <c r="A66" s="11"/>
      <c r="B66" s="44"/>
      <c r="D66" s="42"/>
      <c r="F66" s="42"/>
    </row>
    <row r="67" spans="1:6" x14ac:dyDescent="0.3">
      <c r="A67" s="11"/>
      <c r="B67" s="44"/>
      <c r="D67" s="42"/>
      <c r="F67" s="42"/>
    </row>
    <row r="68" spans="1:6" x14ac:dyDescent="0.3">
      <c r="A68" s="11"/>
      <c r="B68" s="45"/>
      <c r="D68" s="42"/>
      <c r="F68" s="42"/>
    </row>
    <row r="69" spans="1:6" x14ac:dyDescent="0.3">
      <c r="A69" s="11"/>
      <c r="B69" s="45"/>
      <c r="D69" s="42"/>
      <c r="F69" s="42"/>
    </row>
    <row r="70" spans="1:6" x14ac:dyDescent="0.3">
      <c r="A70" s="11"/>
      <c r="B70" s="45"/>
      <c r="D70" s="42"/>
      <c r="F70" s="42"/>
    </row>
    <row r="71" spans="1:6" x14ac:dyDescent="0.3">
      <c r="A71" s="11"/>
      <c r="B71" s="45"/>
      <c r="D71" s="42"/>
      <c r="F71" s="42"/>
    </row>
    <row r="72" spans="1:6" x14ac:dyDescent="0.3">
      <c r="F72" s="42"/>
    </row>
  </sheetData>
  <mergeCells count="3">
    <mergeCell ref="B4:F4"/>
    <mergeCell ref="B5:F5"/>
    <mergeCell ref="B6:F6"/>
  </mergeCells>
  <phoneticPr fontId="11" type="noConversion"/>
  <pageMargins left="0.69" right="0.43" top="0.44" bottom="0.19" header="0.17" footer="0.17"/>
  <pageSetup paperSize="9" orientation="portrait" r:id="rId1"/>
  <rowBreaks count="1" manualBreakCount="1">
    <brk id="5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P&amp;L Summary</vt:lpstr>
      <vt:lpstr>'P&amp;L Summary'!Print_Area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aungm</dc:creator>
  <cp:lastModifiedBy>Oliver Abraham</cp:lastModifiedBy>
  <cp:lastPrinted>2022-12-04T15:47:11Z</cp:lastPrinted>
  <dcterms:created xsi:type="dcterms:W3CDTF">2012-01-05T08:01:25Z</dcterms:created>
  <dcterms:modified xsi:type="dcterms:W3CDTF">2023-11-07T07:34:10Z</dcterms:modified>
</cp:coreProperties>
</file>